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d.docs.live.net/32b40ecd446df355/ppgee/Edital Doutorado 2020/"/>
    </mc:Choice>
  </mc:AlternateContent>
  <xr:revisionPtr revIDLastSave="9" documentId="14_{0DBF1E36-2B72-4639-B223-69C27AB8382A}" xr6:coauthVersionLast="45" xr6:coauthVersionMax="45" xr10:uidLastSave="{04093E2E-15FD-43F3-9697-72BD34EDE13A}"/>
  <workbookProtection workbookAlgorithmName="SHA-512" workbookHashValue="z2+OlnxRbVfJvO1wl8XuUmNS0fxNprScmp5tFnPVAgDodKTxPFkzOd6QlT218otH0Vj3rGhjxljcUlIbjXvs9A==" workbookSaltValue="0ZqOwpvoBCbv5Z5W06gfpw==" workbookSpinCount="100000" lockStructure="1"/>
  <bookViews>
    <workbookView xWindow="-120" yWindow="-120" windowWidth="24240" windowHeight="13140" xr2:uid="{00000000-000D-0000-FFFF-FFFF00000000}"/>
  </bookViews>
  <sheets>
    <sheet name="Notas" sheetId="2" r:id="rId1"/>
    <sheet name="Valores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4" i="5" s="1"/>
  <c r="B5" i="5" l="1"/>
  <c r="B21" i="2"/>
  <c r="B2" i="5" l="1"/>
  <c r="C5" i="2"/>
  <c r="C6" i="2"/>
  <c r="C7" i="2"/>
  <c r="C8" i="2"/>
  <c r="B20" i="2" l="1"/>
  <c r="B12" i="2" l="1"/>
  <c r="B13" i="2" s="1"/>
  <c r="B23" i="2" l="1"/>
  <c r="B24" i="2" s="1"/>
</calcChain>
</file>

<file path=xl/sharedStrings.xml><?xml version="1.0" encoding="utf-8"?>
<sst xmlns="http://schemas.openxmlformats.org/spreadsheetml/2006/main" count="99" uniqueCount="70">
  <si>
    <t>40 horas</t>
  </si>
  <si>
    <t>20 horas</t>
  </si>
  <si>
    <t>10 horas</t>
  </si>
  <si>
    <t>NOTA DO CANDIDATO</t>
  </si>
  <si>
    <t>NOTA DO ORIENTADOR</t>
  </si>
  <si>
    <t>Matemática</t>
  </si>
  <si>
    <t>Estatística</t>
  </si>
  <si>
    <t>Física</t>
  </si>
  <si>
    <t>Química</t>
  </si>
  <si>
    <t>Disponibilidade</t>
  </si>
  <si>
    <t>Área</t>
  </si>
  <si>
    <t>Mestrado</t>
  </si>
  <si>
    <t>Graduação</t>
  </si>
  <si>
    <t>revista</t>
  </si>
  <si>
    <t>congresso N</t>
  </si>
  <si>
    <t>congresso I</t>
  </si>
  <si>
    <t>formação</t>
  </si>
  <si>
    <t>Orientador</t>
  </si>
  <si>
    <t>Candidato</t>
  </si>
  <si>
    <t>MÉDIA DA NOTA DO CANDIDATO E DO ORIENTADOR</t>
  </si>
  <si>
    <t>NOME DO CANDIDATO:</t>
  </si>
  <si>
    <t>DISPONIBILIDADE:</t>
  </si>
  <si>
    <t>FORMAÇÃO MESTRADO:</t>
  </si>
  <si>
    <t>FORMAÇÃO GRADUAÇÃO:</t>
  </si>
  <si>
    <t>NOTA:</t>
  </si>
  <si>
    <t>NOME DO ORIENTADOR:</t>
  </si>
  <si>
    <t>PROGRAMA DE PÓS-GRADUAÇÃO EM ENGENHARIA ELÉTRICA - UFES</t>
  </si>
  <si>
    <t>AVALIAÇÃO:</t>
  </si>
  <si>
    <t>PUBLICAÇÕES EM PERIÓDICOS (B2 OU SUPERIOR OU FI &gt; 0,5):(1)(2)</t>
  </si>
  <si>
    <t>PUBLICAÇÕES EM CONGRESSOS NACIONAIS:(1)(2)</t>
  </si>
  <si>
    <t>PUBLICAÇÕES EM CONGRESSOS INTERNACIONAIS:(1)(2)</t>
  </si>
  <si>
    <t>NOME DO COORIENTADOR (CASO EXISTA):</t>
  </si>
  <si>
    <t>PUBLICAÇÕES EM PERIÓDICOS (B2 OU SUPERIOR OU FI &gt; 0,5):(2)(3)(4)(5)</t>
  </si>
  <si>
    <t>PUBLICAÇÕES EM CONGRESSOS NACIONAIS:(2)(3)(4)(5)</t>
  </si>
  <si>
    <t>PUBLICAÇÕES EM CONGRESSOS INTERNACIONAIS:(2)(3)(4)(5)</t>
  </si>
  <si>
    <t>LINHA DE PESQUISA DO PROJETO:</t>
  </si>
  <si>
    <t>_____________________________________________</t>
  </si>
  <si>
    <t>AVALIAÇÃO:(6)</t>
  </si>
  <si>
    <t>(1) Apenas trabalhos nos quais seja primeiro autor                             (4) Explicitar as contribuições do artigo e sua relação com o anteprojeto</t>
  </si>
  <si>
    <t>PLANILHA DE PONTUAÇÃO</t>
  </si>
  <si>
    <r>
      <t xml:space="preserve">MÉDIA: (DEVE SER MAIOR OU IGUAL A </t>
    </r>
    <r>
      <rPr>
        <b/>
        <sz val="13"/>
        <color theme="1"/>
        <rFont val="Calibri"/>
        <family val="2"/>
      </rPr>
      <t>5)</t>
    </r>
  </si>
  <si>
    <t>(2) Incluir na documentação a primeira página de cada artigo            (5) As publicações do orientador e coorientador são somadas</t>
  </si>
  <si>
    <t>Formação Graduação</t>
  </si>
  <si>
    <t>Formação Mestrado</t>
  </si>
  <si>
    <t>PES</t>
  </si>
  <si>
    <t>EBP</t>
  </si>
  <si>
    <t>RCA</t>
  </si>
  <si>
    <t>TTI</t>
  </si>
  <si>
    <t>Processamento de Energia e Sistemas Elétricos (PES)</t>
  </si>
  <si>
    <t>Engenharia Biomédica e Processamento de Sinais (EBP)</t>
  </si>
  <si>
    <t>Robótica, Controle e Automação (RCA)</t>
  </si>
  <si>
    <t>Telecomunicações e Tecnologia da Informação (TTI)</t>
  </si>
  <si>
    <t>(3) Apenas artigos dos últimos 4 anos                                (6) O orientador+coorientador devem ter ao menos 1 periódico ou 2 publicações internacionais para ser elegível</t>
  </si>
  <si>
    <t>Energia</t>
  </si>
  <si>
    <t>Eng. Elétrica</t>
  </si>
  <si>
    <t>Eng. de Computação</t>
  </si>
  <si>
    <t>Eng. de Controle e Automação</t>
  </si>
  <si>
    <t>Eng. de Produção</t>
  </si>
  <si>
    <t>Eng. de Telecomunicações</t>
  </si>
  <si>
    <t>Eng. Mecânica</t>
  </si>
  <si>
    <t>Eng. Química</t>
  </si>
  <si>
    <t>Eng. Agrícola</t>
  </si>
  <si>
    <t>Eng. Civil</t>
  </si>
  <si>
    <t>Arquitetura</t>
  </si>
  <si>
    <t>C. Computação</t>
  </si>
  <si>
    <t>Sist. Informação</t>
  </si>
  <si>
    <t>Inter. em Cognição</t>
  </si>
  <si>
    <t>Tem que ordenar em ordem alfabética os cursos</t>
  </si>
  <si>
    <t>Mestrado e Garduação tem que adicionar linhas conforme novos cursos forem adicionados.</t>
  </si>
  <si>
    <t>NOTAS_PLANILHA: (SEGUNDO EQUAÇÃO 2.2 DO EDITAL)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</si>
</sst>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0" tint="-0.14996795556505021"/>
      <name val="Wingdings 3"/>
      <family val="1"/>
      <charset val="2"/>
    </font>
    <font>
      <sz val="2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79998168889431442"/>
        <bgColor theme="0" tint="-4.9989318521683403E-2"/>
      </patternFill>
    </fill>
    <fill>
      <patternFill patternType="solid">
        <fgColor theme="9" tint="0.3999450666829432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0" xfId="0" applyProtection="1"/>
    <xf numFmtId="0" fontId="0" fillId="0" borderId="1" xfId="0" applyBorder="1" applyProtection="1"/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justify"/>
      <protection hidden="1"/>
    </xf>
    <xf numFmtId="0" fontId="0" fillId="2" borderId="0" xfId="0" applyFill="1" applyAlignment="1" applyProtection="1">
      <alignment horizontal="center" vertical="justify"/>
      <protection hidden="1"/>
    </xf>
    <xf numFmtId="0" fontId="6" fillId="5" borderId="4" xfId="0" applyFont="1" applyFill="1" applyBorder="1" applyAlignment="1" applyProtection="1">
      <alignment horizontal="left"/>
      <protection hidden="1"/>
    </xf>
    <xf numFmtId="0" fontId="6" fillId="5" borderId="5" xfId="0" applyFont="1" applyFill="1" applyBorder="1" applyAlignment="1" applyProtection="1">
      <alignment horizontal="left"/>
      <protection hidden="1"/>
    </xf>
    <xf numFmtId="0" fontId="8" fillId="4" borderId="1" xfId="0" applyFont="1" applyFill="1" applyBorder="1" applyProtection="1">
      <protection hidden="1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6" borderId="1" xfId="0" applyFont="1" applyFill="1" applyBorder="1" applyAlignment="1" applyProtection="1">
      <alignment horizontal="left"/>
      <protection hidden="1"/>
    </xf>
    <xf numFmtId="0" fontId="9" fillId="6" borderId="1" xfId="0" applyFont="1" applyFill="1" applyBorder="1" applyProtection="1">
      <protection hidden="1"/>
    </xf>
    <xf numFmtId="0" fontId="11" fillId="2" borderId="0" xfId="0" applyFont="1" applyFill="1"/>
    <xf numFmtId="0" fontId="1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2" borderId="1" xfId="0" applyFill="1" applyBorder="1" applyProtection="1">
      <protection locked="0" hidden="1"/>
    </xf>
    <xf numFmtId="0" fontId="11" fillId="2" borderId="6" xfId="0" applyFont="1" applyFill="1" applyBorder="1" applyAlignment="1"/>
    <xf numFmtId="0" fontId="0" fillId="0" borderId="6" xfId="0" applyBorder="1" applyAlignment="1"/>
    <xf numFmtId="0" fontId="11" fillId="2" borderId="0" xfId="0" applyFont="1" applyFill="1" applyAlignment="1"/>
    <xf numFmtId="0" fontId="0" fillId="0" borderId="0" xfId="0" applyAlignment="1"/>
    <xf numFmtId="0" fontId="2" fillId="3" borderId="1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 vertical="justify"/>
      <protection hidden="1"/>
    </xf>
    <xf numFmtId="0" fontId="7" fillId="2" borderId="3" xfId="0" applyFont="1" applyFill="1" applyBorder="1" applyAlignment="1" applyProtection="1">
      <alignment horizontal="center" vertical="justify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/>
    <xf numFmtId="0" fontId="0" fillId="0" borderId="3" xfId="0" applyBorder="1" applyAlignme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G30"/>
  <sheetViews>
    <sheetView tabSelected="1" topLeftCell="A4" workbookViewId="0">
      <selection activeCell="B15" sqref="B15:B19"/>
    </sheetView>
  </sheetViews>
  <sheetFormatPr defaultColWidth="9.140625" defaultRowHeight="15" x14ac:dyDescent="0.25"/>
  <cols>
    <col min="1" max="1" width="75.42578125" style="5" customWidth="1"/>
    <col min="2" max="2" width="58.140625" style="5" customWidth="1"/>
    <col min="3" max="3" width="3.85546875" style="5" customWidth="1"/>
    <col min="4" max="7" width="9.140625" style="5" customWidth="1"/>
    <col min="8" max="16384" width="9.140625" style="5"/>
  </cols>
  <sheetData>
    <row r="1" spans="1:7" s="9" customFormat="1" ht="32.25" customHeight="1" x14ac:dyDescent="0.25">
      <c r="A1" s="31" t="s">
        <v>26</v>
      </c>
      <c r="B1" s="32"/>
      <c r="C1" s="8"/>
      <c r="D1" s="8"/>
      <c r="E1" s="8"/>
      <c r="F1" s="8"/>
      <c r="G1" s="8"/>
    </row>
    <row r="2" spans="1:7" ht="29.25" customHeight="1" x14ac:dyDescent="0.5">
      <c r="A2" s="33" t="s">
        <v>39</v>
      </c>
      <c r="B2" s="34"/>
      <c r="C2" s="6"/>
      <c r="D2" s="6"/>
      <c r="E2" s="6"/>
      <c r="F2" s="6"/>
      <c r="G2" s="6"/>
    </row>
    <row r="3" spans="1:7" ht="21" x14ac:dyDescent="0.35">
      <c r="A3" s="29" t="s">
        <v>3</v>
      </c>
      <c r="B3" s="30"/>
      <c r="C3" s="7"/>
      <c r="D3" s="7"/>
      <c r="E3" s="7"/>
      <c r="F3" s="7"/>
      <c r="G3" s="7"/>
    </row>
    <row r="4" spans="1:7" ht="17.25" x14ac:dyDescent="0.3">
      <c r="A4" s="12" t="s">
        <v>20</v>
      </c>
      <c r="B4" s="13"/>
    </row>
    <row r="5" spans="1:7" ht="18.75" x14ac:dyDescent="0.3">
      <c r="A5" s="12" t="s">
        <v>21</v>
      </c>
      <c r="B5" s="13"/>
      <c r="C5" s="11" t="str">
        <f>HYPERLINK("#"&amp;ADDRESS(ROW(),COLUMN()-1),CHAR(128))</f>
        <v>€</v>
      </c>
    </row>
    <row r="6" spans="1:7" ht="18.75" x14ac:dyDescent="0.3">
      <c r="A6" s="12" t="s">
        <v>35</v>
      </c>
      <c r="B6" s="13"/>
      <c r="C6" s="10" t="str">
        <f>HYPERLINK("#"&amp;ADDRESS(ROW(),COLUMN()-1),CHAR(128))</f>
        <v>€</v>
      </c>
    </row>
    <row r="7" spans="1:7" ht="18.75" x14ac:dyDescent="0.3">
      <c r="A7" s="12" t="s">
        <v>22</v>
      </c>
      <c r="B7" s="13"/>
      <c r="C7" s="10" t="str">
        <f>HYPERLINK("#"&amp;ADDRESS(ROW(),COLUMN()-1),CHAR(128))</f>
        <v>€</v>
      </c>
    </row>
    <row r="8" spans="1:7" ht="18.75" x14ac:dyDescent="0.3">
      <c r="A8" s="12" t="s">
        <v>23</v>
      </c>
      <c r="B8" s="13"/>
      <c r="C8" s="10" t="str">
        <f>HYPERLINK("#"&amp;ADDRESS(ROW(),COLUMN()-1),CHAR(128))</f>
        <v>€</v>
      </c>
    </row>
    <row r="9" spans="1:7" ht="17.25" x14ac:dyDescent="0.3">
      <c r="A9" s="12" t="s">
        <v>28</v>
      </c>
      <c r="B9" s="13"/>
    </row>
    <row r="10" spans="1:7" ht="17.25" x14ac:dyDescent="0.3">
      <c r="A10" s="12" t="s">
        <v>29</v>
      </c>
      <c r="B10" s="13"/>
    </row>
    <row r="11" spans="1:7" ht="17.25" x14ac:dyDescent="0.3">
      <c r="A11" s="12" t="s">
        <v>30</v>
      </c>
      <c r="B11" s="13"/>
    </row>
    <row r="12" spans="1:7" ht="17.25" x14ac:dyDescent="0.3">
      <c r="A12" s="12" t="s">
        <v>69</v>
      </c>
      <c r="B12" s="14">
        <f>IF(COUNTBLANK(B5:B8) &gt; 0,0,MIN(10,Valores!B2*(Valores!B8*Notas!B9+Valores!B9*Notas!B10+Valores!B10*Notas!B11+Valores!B11*Valores!B4*Valores!B5)))</f>
        <v>0</v>
      </c>
    </row>
    <row r="13" spans="1:7" ht="17.25" x14ac:dyDescent="0.3">
      <c r="A13" s="12" t="s">
        <v>27</v>
      </c>
      <c r="B13" s="15" t="str">
        <f>IF(COUNTBLANK(B12)=1,"",IF(B12&lt;2,"Insuficiente Independente das Cartas de Recomendação",""))</f>
        <v>Insuficiente Independente das Cartas de Recomendação</v>
      </c>
    </row>
    <row r="14" spans="1:7" ht="21" x14ac:dyDescent="0.35">
      <c r="A14" s="29" t="s">
        <v>4</v>
      </c>
      <c r="B14" s="30"/>
      <c r="C14" s="7"/>
      <c r="D14" s="7"/>
      <c r="E14" s="7"/>
      <c r="F14" s="7"/>
      <c r="G14" s="7"/>
    </row>
    <row r="15" spans="1:7" ht="17.25" x14ac:dyDescent="0.3">
      <c r="A15" s="12" t="s">
        <v>25</v>
      </c>
      <c r="B15" s="24"/>
    </row>
    <row r="16" spans="1:7" ht="17.25" x14ac:dyDescent="0.3">
      <c r="A16" s="12" t="s">
        <v>31</v>
      </c>
      <c r="B16" s="13"/>
    </row>
    <row r="17" spans="1:7" ht="17.25" x14ac:dyDescent="0.3">
      <c r="A17" s="12" t="s">
        <v>32</v>
      </c>
      <c r="B17" s="13"/>
    </row>
    <row r="18" spans="1:7" ht="17.25" x14ac:dyDescent="0.3">
      <c r="A18" s="12" t="s">
        <v>33</v>
      </c>
      <c r="B18" s="13"/>
    </row>
    <row r="19" spans="1:7" ht="17.25" x14ac:dyDescent="0.3">
      <c r="A19" s="12" t="s">
        <v>34</v>
      </c>
      <c r="B19" s="13"/>
    </row>
    <row r="20" spans="1:7" ht="17.25" x14ac:dyDescent="0.3">
      <c r="A20" s="12" t="s">
        <v>24</v>
      </c>
      <c r="B20" s="14">
        <f>MIN(10,Valores!B14*Notas!B17+Valores!B15*Notas!B18+Valores!B16*Notas!B19)</f>
        <v>0</v>
      </c>
    </row>
    <row r="21" spans="1:7" ht="17.25" x14ac:dyDescent="0.3">
      <c r="A21" s="12" t="s">
        <v>37</v>
      </c>
      <c r="B21" s="14" t="str">
        <f>IF(AND(B17&lt;1,B19&lt;2),"Insuficiente: Orientador Não Atende Critério Mínimo","Elegível")</f>
        <v>Insuficiente: Orientador Não Atende Critério Mínimo</v>
      </c>
    </row>
    <row r="22" spans="1:7" ht="21" x14ac:dyDescent="0.35">
      <c r="A22" s="29" t="s">
        <v>19</v>
      </c>
      <c r="B22" s="30"/>
      <c r="C22" s="7"/>
      <c r="D22" s="7"/>
      <c r="E22" s="7"/>
      <c r="F22" s="7"/>
      <c r="G22" s="7"/>
    </row>
    <row r="23" spans="1:7" ht="17.25" x14ac:dyDescent="0.3">
      <c r="A23" s="12" t="s">
        <v>40</v>
      </c>
      <c r="B23" s="14">
        <f>AVERAGE(B20,B12)</f>
        <v>0</v>
      </c>
    </row>
    <row r="24" spans="1:7" ht="17.25" x14ac:dyDescent="0.3">
      <c r="A24" s="12" t="s">
        <v>27</v>
      </c>
      <c r="B24" s="14" t="str">
        <f>IF(COUNTBLANK(B23)=1,"",IF(B23&lt;5,"Insuficiente",IF(B12&lt;3,"Insuficiente: Nota do Candidato",IF(AND(B17&lt;1,B19&lt;2),"Insuficiente: Orientador Não Atende Critério Mínimo","Elegível"))))</f>
        <v>Insuficiente</v>
      </c>
    </row>
    <row r="25" spans="1:7" x14ac:dyDescent="0.25">
      <c r="A25" s="25" t="s">
        <v>38</v>
      </c>
      <c r="B25" s="26"/>
    </row>
    <row r="26" spans="1:7" x14ac:dyDescent="0.25">
      <c r="A26" s="27" t="s">
        <v>41</v>
      </c>
      <c r="B26" s="28"/>
    </row>
    <row r="27" spans="1:7" x14ac:dyDescent="0.25">
      <c r="A27" s="27" t="s">
        <v>52</v>
      </c>
      <c r="B27" s="28"/>
    </row>
    <row r="28" spans="1:7" x14ac:dyDescent="0.25">
      <c r="A28" s="16"/>
    </row>
    <row r="29" spans="1:7" x14ac:dyDescent="0.25">
      <c r="A29" s="17" t="s">
        <v>36</v>
      </c>
      <c r="B29" s="17" t="s">
        <v>36</v>
      </c>
    </row>
    <row r="30" spans="1:7" x14ac:dyDescent="0.25">
      <c r="A30" s="18" t="s">
        <v>18</v>
      </c>
      <c r="B30" s="18" t="s">
        <v>17</v>
      </c>
    </row>
  </sheetData>
  <sheetProtection algorithmName="SHA-512" hashValue="6+H7iaA8dZZh29ebN2jEC4B6rISmEp5TrBUlAsvxT/r0brn1sMV9pv0y6H3BEzcGsDsDwhKMfkDXUl8wKGkA3g==" saltValue="nsVVbHARP1t6ddXMU0+yyQ==" spinCount="100000" sheet="1" objects="1" scenarios="1" selectLockedCells="1"/>
  <sortState xmlns:xlrd2="http://schemas.microsoft.com/office/spreadsheetml/2017/richdata2" ref="G6:L18">
    <sortCondition ref="G6"/>
  </sortState>
  <mergeCells count="8">
    <mergeCell ref="A25:B25"/>
    <mergeCell ref="A26:B26"/>
    <mergeCell ref="A27:B27"/>
    <mergeCell ref="A22:B22"/>
    <mergeCell ref="A1:B1"/>
    <mergeCell ref="A2:B2"/>
    <mergeCell ref="A3:B3"/>
    <mergeCell ref="A14:B14"/>
  </mergeCells>
  <conditionalFormatting sqref="B12">
    <cfRule type="cellIs" dxfId="6" priority="7" operator="lessThan">
      <formula>3</formula>
    </cfRule>
  </conditionalFormatting>
  <conditionalFormatting sqref="B23">
    <cfRule type="cellIs" dxfId="5" priority="6" operator="lessThan">
      <formula>5</formula>
    </cfRule>
  </conditionalFormatting>
  <conditionalFormatting sqref="B13">
    <cfRule type="containsText" dxfId="4" priority="4" operator="containsText" text="Insuficiente">
      <formula>NOT(ISERROR(SEARCH("Insuficiente",B13)))</formula>
    </cfRule>
    <cfRule type="containsText" dxfId="3" priority="5" operator="containsText" text="Insuficiente">
      <formula>NOT(ISERROR(SEARCH("Insuficiente",B13)))</formula>
    </cfRule>
  </conditionalFormatting>
  <conditionalFormatting sqref="B21">
    <cfRule type="containsText" dxfId="2" priority="3" operator="containsText" text="Insuficiente:">
      <formula>NOT(ISERROR(SEARCH("Insuficiente:",B21)))</formula>
    </cfRule>
  </conditionalFormatting>
  <conditionalFormatting sqref="B24">
    <cfRule type="containsText" dxfId="1" priority="1" operator="containsText" text="Insuficiente">
      <formula>NOT(ISERROR(SEARCH("Insuficiente",B24)))</formula>
    </cfRule>
    <cfRule type="containsText" dxfId="0" priority="2" operator="containsText" text="Insuficiente:">
      <formula>NOT(ISERROR(SEARCH("Insuficiente:",B24)))</formula>
    </cfRule>
  </conditionalFormatting>
  <dataValidations count="8">
    <dataValidation type="list" allowBlank="1" showInputMessage="1" showErrorMessage="1" error="Valor inserido não é válido" promptTitle="Disponibilidade" prompt="Selecionar uma das opções" sqref="B5" xr:uid="{00000000-0002-0000-0000-000000000000}">
      <formula1>"40 horas,20 horas,10 horas"</formula1>
    </dataValidation>
    <dataValidation type="list" allowBlank="1" showInputMessage="1" showErrorMessage="1" error="Valor inserido não é válido" promptTitle="Linha de Pesquisa" prompt="Selecionar uma das opções" sqref="B6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Processamento de Energia e Sistemas Elétricos (PES),Engenharia Biomédica e Processamento de Sinais (EBP),"Robótica, Controle e Automação (RCA)",Telecomunicações e Tecnologia da Informação (TTI)</x12ac:list>
        </mc:Choice>
        <mc:Fallback>
          <formula1>"Processamento de Energia e Sistemas Elétricos (PES),Engenharia Biomédica e Processamento de Sinais (EBP),Robótica, Controle e Automação (RCA),Telecomunicações e Tecnologia da Informação (TTI)"</formula1>
        </mc:Fallback>
      </mc:AlternateContent>
    </dataValidation>
    <dataValidation type="list" allowBlank="1" showInputMessage="1" showErrorMessage="1" error="Valor inserido não é válido" promptTitle="Formação Mestrado" prompt="Selecionar uma das opções" sqref="B7" xr:uid="{00000000-0002-0000-0000-000002000000}">
      <formula1>"Eng. Elétrica,Eng. Agrícola,Eng. Civil,Eng. de Controle e Automação,Eng. de Computação,Eng. de Telecomunicações,Eng. Mecânica,Sist. Informação,C. Computação,Matemática,Estatística,Física,Eng. de Produção,Eng. Química,Química,Energia,Inter. em Cognição"</formula1>
    </dataValidation>
    <dataValidation type="list" allowBlank="1" showInputMessage="1" showErrorMessage="1" error="Valor inserido não é válido" promptTitle="Formação Graduação" prompt="Selecionar uma das opções" sqref="B8" xr:uid="{00000000-0002-0000-0000-000003000000}">
      <formula1>"Eng. Elétrica,Eng. Agrícola,Eng. Civil,Eng. de Controle e Automação,Eng. de Computação,Eng. de Telecomunicações,Eng. Mecânica,Sist. Informação,C. Computação,Matemática,Estatística,Física,Eng. de Produção,Eng. Química,Química,Energia,Arquitetura"</formula1>
    </dataValidation>
    <dataValidation type="whole" operator="greaterThanOrEqual" allowBlank="1" showInputMessage="1" showErrorMessage="1" error="Valor inserido não é válido" promptTitle="Periódicos" sqref="B9" xr:uid="{00000000-0002-0000-0000-000004000000}">
      <formula1>0</formula1>
    </dataValidation>
    <dataValidation type="whole" operator="greaterThanOrEqual" allowBlank="1" showInputMessage="1" showErrorMessage="1" error="Valor inserido não é válido" promptTitle="Congressos Nacionais" sqref="B10" xr:uid="{00000000-0002-0000-0000-000005000000}">
      <formula1>0</formula1>
    </dataValidation>
    <dataValidation type="whole" operator="greaterThanOrEqual" allowBlank="1" showInputMessage="1" showErrorMessage="1" error="Valor inserido não é válido" promptTitle="Congressos Internacionais" sqref="B11" xr:uid="{00000000-0002-0000-0000-000006000000}">
      <formula1>0</formula1>
    </dataValidation>
    <dataValidation type="whole" operator="greaterThanOrEqual" allowBlank="1" showInputMessage="1" showErrorMessage="1" error="Valor inserido não é válido" sqref="B17:B19" xr:uid="{00000000-0002-0000-0000-000007000000}">
      <formula1>0</formula1>
    </dataValidation>
  </dataValidation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S27"/>
  <sheetViews>
    <sheetView zoomScale="80" zoomScaleNormal="80" workbookViewId="0">
      <selection activeCell="M7" sqref="M7"/>
    </sheetView>
  </sheetViews>
  <sheetFormatPr defaultColWidth="9.140625" defaultRowHeight="15" x14ac:dyDescent="0.25"/>
  <cols>
    <col min="1" max="1" width="15.140625" style="3" bestFit="1" customWidth="1"/>
    <col min="2" max="6" width="9.140625" style="3"/>
    <col min="7" max="7" width="34.5703125" style="3" bestFit="1" customWidth="1"/>
    <col min="8" max="12" width="9.140625" style="3"/>
    <col min="13" max="13" width="38.42578125" style="3" bestFit="1" customWidth="1"/>
    <col min="14" max="14" width="9.7109375" style="3" customWidth="1"/>
    <col min="15" max="16384" width="9.140625" style="3"/>
  </cols>
  <sheetData>
    <row r="1" spans="1:19" x14ac:dyDescent="0.25">
      <c r="D1" s="35" t="s">
        <v>9</v>
      </c>
      <c r="E1" s="35"/>
      <c r="G1" s="36" t="s">
        <v>42</v>
      </c>
      <c r="H1" s="37"/>
      <c r="I1" s="37"/>
      <c r="J1" s="37"/>
      <c r="K1" s="38"/>
      <c r="L1" s="20"/>
      <c r="M1" s="36" t="s">
        <v>43</v>
      </c>
      <c r="N1" s="39"/>
      <c r="O1" s="39"/>
      <c r="P1" s="39"/>
      <c r="Q1" s="40"/>
      <c r="R1" s="21"/>
      <c r="S1" s="21"/>
    </row>
    <row r="2" spans="1:19" x14ac:dyDescent="0.25">
      <c r="A2" s="3" t="s">
        <v>9</v>
      </c>
      <c r="B2" s="3" t="e">
        <f>VLOOKUP(Notas!B5,D2:E4,2)</f>
        <v>#N/A</v>
      </c>
      <c r="D2" s="2" t="s">
        <v>2</v>
      </c>
      <c r="E2" s="2">
        <v>0.25</v>
      </c>
      <c r="F2" s="1"/>
      <c r="G2" s="4"/>
      <c r="H2" s="19" t="s">
        <v>44</v>
      </c>
      <c r="I2" s="19" t="s">
        <v>45</v>
      </c>
      <c r="J2" s="19" t="s">
        <v>46</v>
      </c>
      <c r="K2" s="19" t="s">
        <v>47</v>
      </c>
      <c r="M2" s="4"/>
      <c r="N2" s="19" t="s">
        <v>44</v>
      </c>
      <c r="O2" s="19" t="s">
        <v>45</v>
      </c>
      <c r="P2" s="19" t="s">
        <v>46</v>
      </c>
      <c r="Q2" s="19" t="s">
        <v>47</v>
      </c>
    </row>
    <row r="3" spans="1:19" x14ac:dyDescent="0.25">
      <c r="A3" s="3" t="s">
        <v>10</v>
      </c>
      <c r="B3" s="3" t="e">
        <f>VLOOKUP(Notas!B6,D8:E11,2)</f>
        <v>#N/A</v>
      </c>
      <c r="D3" s="2" t="s">
        <v>1</v>
      </c>
      <c r="E3" s="2">
        <v>0.5</v>
      </c>
      <c r="F3" s="1"/>
      <c r="G3" s="23" t="s">
        <v>63</v>
      </c>
      <c r="H3" s="23">
        <v>0.8</v>
      </c>
      <c r="I3" s="23">
        <v>0.4</v>
      </c>
      <c r="J3" s="23">
        <v>0</v>
      </c>
      <c r="K3" s="23">
        <v>1</v>
      </c>
      <c r="M3" s="2" t="s">
        <v>64</v>
      </c>
      <c r="N3" s="2">
        <v>1</v>
      </c>
      <c r="O3" s="2">
        <v>0.9</v>
      </c>
      <c r="P3" s="2">
        <v>0.8</v>
      </c>
      <c r="Q3" s="2">
        <v>1</v>
      </c>
    </row>
    <row r="4" spans="1:19" x14ac:dyDescent="0.25">
      <c r="A4" s="3" t="s">
        <v>11</v>
      </c>
      <c r="B4" s="3" t="e">
        <f>VLOOKUP(Notas!B7,M3:Q19,B3)</f>
        <v>#N/A</v>
      </c>
      <c r="D4" s="2" t="s">
        <v>0</v>
      </c>
      <c r="E4" s="2">
        <v>1</v>
      </c>
      <c r="F4" s="1"/>
      <c r="G4" s="2" t="s">
        <v>64</v>
      </c>
      <c r="H4" s="2">
        <v>0.8</v>
      </c>
      <c r="I4" s="2">
        <v>0.9</v>
      </c>
      <c r="J4" s="2">
        <v>0.8</v>
      </c>
      <c r="K4" s="2">
        <v>1</v>
      </c>
      <c r="M4" s="23" t="s">
        <v>53</v>
      </c>
      <c r="N4" s="23">
        <v>1</v>
      </c>
      <c r="O4" s="23">
        <v>0.8</v>
      </c>
      <c r="P4" s="23">
        <v>0.8</v>
      </c>
      <c r="Q4" s="23">
        <v>1</v>
      </c>
    </row>
    <row r="5" spans="1:19" x14ac:dyDescent="0.25">
      <c r="A5" s="3" t="s">
        <v>12</v>
      </c>
      <c r="B5" s="3" t="e">
        <f>VLOOKUP(Notas!B8,G3:K18,B3)</f>
        <v>#N/A</v>
      </c>
      <c r="F5" s="1"/>
      <c r="G5" s="23" t="s">
        <v>61</v>
      </c>
      <c r="H5" s="23">
        <v>0.8</v>
      </c>
      <c r="I5" s="23">
        <v>0.6</v>
      </c>
      <c r="J5" s="23">
        <v>0.65</v>
      </c>
      <c r="K5" s="23">
        <v>1</v>
      </c>
      <c r="M5" s="23" t="s">
        <v>61</v>
      </c>
      <c r="N5" s="23">
        <v>1</v>
      </c>
      <c r="O5" s="23">
        <v>0.6</v>
      </c>
      <c r="P5" s="23">
        <v>0.7</v>
      </c>
      <c r="Q5" s="23">
        <v>1</v>
      </c>
    </row>
    <row r="6" spans="1:19" x14ac:dyDescent="0.25">
      <c r="F6" s="1"/>
      <c r="G6" s="23" t="s">
        <v>62</v>
      </c>
      <c r="H6" s="23">
        <v>0.8</v>
      </c>
      <c r="I6" s="23">
        <v>0.6</v>
      </c>
      <c r="J6" s="23">
        <v>0.65</v>
      </c>
      <c r="K6" s="23">
        <v>1</v>
      </c>
      <c r="M6" s="23" t="s">
        <v>62</v>
      </c>
      <c r="N6" s="23">
        <v>1</v>
      </c>
      <c r="O6" s="23">
        <v>0.6</v>
      </c>
      <c r="P6" s="23">
        <v>0.7</v>
      </c>
      <c r="Q6" s="23">
        <v>1</v>
      </c>
    </row>
    <row r="7" spans="1:19" x14ac:dyDescent="0.25">
      <c r="A7" s="35" t="s">
        <v>18</v>
      </c>
      <c r="B7" s="35"/>
      <c r="D7" s="35" t="s">
        <v>10</v>
      </c>
      <c r="E7" s="35"/>
      <c r="F7" s="1"/>
      <c r="G7" s="2" t="s">
        <v>55</v>
      </c>
      <c r="H7" s="2">
        <v>1</v>
      </c>
      <c r="I7" s="2">
        <v>1</v>
      </c>
      <c r="J7" s="2">
        <v>1</v>
      </c>
      <c r="K7" s="2">
        <v>1</v>
      </c>
      <c r="M7" s="2" t="s">
        <v>55</v>
      </c>
      <c r="N7" s="2">
        <v>1</v>
      </c>
      <c r="O7" s="2">
        <v>1</v>
      </c>
      <c r="P7" s="2">
        <v>1</v>
      </c>
      <c r="Q7" s="2">
        <v>1</v>
      </c>
    </row>
    <row r="8" spans="1:19" x14ac:dyDescent="0.25">
      <c r="A8" s="4" t="s">
        <v>13</v>
      </c>
      <c r="B8" s="4">
        <v>10</v>
      </c>
      <c r="D8" s="2" t="s">
        <v>49</v>
      </c>
      <c r="E8" s="2">
        <v>3</v>
      </c>
      <c r="F8" s="1"/>
      <c r="G8" s="2" t="s">
        <v>56</v>
      </c>
      <c r="H8" s="2">
        <v>1</v>
      </c>
      <c r="I8" s="2">
        <v>1</v>
      </c>
      <c r="J8" s="2">
        <v>1</v>
      </c>
      <c r="K8" s="2">
        <v>1</v>
      </c>
      <c r="M8" s="2" t="s">
        <v>56</v>
      </c>
      <c r="N8" s="2">
        <v>1</v>
      </c>
      <c r="O8" s="2">
        <v>1</v>
      </c>
      <c r="P8" s="2">
        <v>1</v>
      </c>
      <c r="Q8" s="2">
        <v>1</v>
      </c>
    </row>
    <row r="9" spans="1:19" x14ac:dyDescent="0.25">
      <c r="A9" s="4" t="s">
        <v>14</v>
      </c>
      <c r="B9" s="4">
        <v>3</v>
      </c>
      <c r="D9" s="2" t="s">
        <v>48</v>
      </c>
      <c r="E9" s="2">
        <v>2</v>
      </c>
      <c r="F9" s="1"/>
      <c r="G9" s="2" t="s">
        <v>57</v>
      </c>
      <c r="H9" s="2">
        <v>0.8</v>
      </c>
      <c r="I9" s="2">
        <v>0.8</v>
      </c>
      <c r="J9" s="2">
        <v>0.8</v>
      </c>
      <c r="K9" s="2">
        <v>1</v>
      </c>
      <c r="M9" s="2" t="s">
        <v>57</v>
      </c>
      <c r="N9" s="2">
        <v>1</v>
      </c>
      <c r="O9" s="2">
        <v>0.8</v>
      </c>
      <c r="P9" s="2">
        <v>0.8</v>
      </c>
      <c r="Q9" s="2">
        <v>1</v>
      </c>
    </row>
    <row r="10" spans="1:19" x14ac:dyDescent="0.25">
      <c r="A10" s="4" t="s">
        <v>15</v>
      </c>
      <c r="B10" s="4">
        <v>4.5</v>
      </c>
      <c r="D10" s="2" t="s">
        <v>50</v>
      </c>
      <c r="E10" s="2">
        <v>4</v>
      </c>
      <c r="F10" s="1"/>
      <c r="G10" s="2" t="s">
        <v>58</v>
      </c>
      <c r="H10" s="2">
        <v>1</v>
      </c>
      <c r="I10" s="2">
        <v>1</v>
      </c>
      <c r="J10" s="2">
        <v>1</v>
      </c>
      <c r="K10" s="2">
        <v>1</v>
      </c>
      <c r="M10" s="2" t="s">
        <v>58</v>
      </c>
      <c r="N10" s="2">
        <v>1</v>
      </c>
      <c r="O10" s="2">
        <v>1</v>
      </c>
      <c r="P10" s="2">
        <v>1</v>
      </c>
      <c r="Q10" s="2">
        <v>1</v>
      </c>
    </row>
    <row r="11" spans="1:19" x14ac:dyDescent="0.25">
      <c r="A11" s="4" t="s">
        <v>16</v>
      </c>
      <c r="B11" s="4">
        <v>3</v>
      </c>
      <c r="D11" s="2" t="s">
        <v>51</v>
      </c>
      <c r="E11" s="2">
        <v>5</v>
      </c>
      <c r="F11" s="1"/>
      <c r="G11" s="2" t="s">
        <v>54</v>
      </c>
      <c r="H11" s="2">
        <v>1</v>
      </c>
      <c r="I11" s="2">
        <v>1</v>
      </c>
      <c r="J11" s="2">
        <v>1</v>
      </c>
      <c r="K11" s="2">
        <v>1</v>
      </c>
      <c r="M11" s="2" t="s">
        <v>54</v>
      </c>
      <c r="N11" s="2">
        <v>1</v>
      </c>
      <c r="O11" s="2">
        <v>1</v>
      </c>
      <c r="P11" s="2">
        <v>1</v>
      </c>
      <c r="Q11" s="2">
        <v>1</v>
      </c>
    </row>
    <row r="12" spans="1:19" x14ac:dyDescent="0.25">
      <c r="D12" s="22"/>
      <c r="E12" s="22"/>
      <c r="F12" s="1"/>
      <c r="G12" s="2" t="s">
        <v>59</v>
      </c>
      <c r="H12" s="2">
        <v>0.8</v>
      </c>
      <c r="I12" s="2">
        <v>0.8</v>
      </c>
      <c r="J12" s="2">
        <v>0.9</v>
      </c>
      <c r="K12" s="2">
        <v>1</v>
      </c>
      <c r="M12" s="2" t="s">
        <v>59</v>
      </c>
      <c r="N12" s="2">
        <v>1</v>
      </c>
      <c r="O12" s="2">
        <v>0.8</v>
      </c>
      <c r="P12" s="2">
        <v>0.9</v>
      </c>
      <c r="Q12" s="2">
        <v>1</v>
      </c>
    </row>
    <row r="13" spans="1:19" x14ac:dyDescent="0.25">
      <c r="A13" s="35" t="s">
        <v>17</v>
      </c>
      <c r="B13" s="35"/>
      <c r="F13" s="1"/>
      <c r="G13" s="2" t="s">
        <v>60</v>
      </c>
      <c r="H13" s="2">
        <v>0.8</v>
      </c>
      <c r="I13" s="2">
        <v>0.9</v>
      </c>
      <c r="J13" s="2">
        <v>0.8</v>
      </c>
      <c r="K13" s="2">
        <v>1</v>
      </c>
      <c r="M13" s="2" t="s">
        <v>60</v>
      </c>
      <c r="N13" s="2">
        <v>1</v>
      </c>
      <c r="O13" s="2">
        <v>0.9</v>
      </c>
      <c r="P13" s="2">
        <v>0.8</v>
      </c>
      <c r="Q13" s="2">
        <v>1</v>
      </c>
    </row>
    <row r="14" spans="1:19" x14ac:dyDescent="0.25">
      <c r="A14" s="4" t="s">
        <v>13</v>
      </c>
      <c r="B14" s="4">
        <v>5</v>
      </c>
      <c r="F14" s="1"/>
      <c r="G14" s="2" t="s">
        <v>6</v>
      </c>
      <c r="H14" s="2">
        <v>0.8</v>
      </c>
      <c r="I14" s="2">
        <v>1</v>
      </c>
      <c r="J14" s="2">
        <v>0.8</v>
      </c>
      <c r="K14" s="2">
        <v>1</v>
      </c>
      <c r="M14" s="2" t="s">
        <v>6</v>
      </c>
      <c r="N14" s="2">
        <v>1</v>
      </c>
      <c r="O14" s="2">
        <v>1</v>
      </c>
      <c r="P14" s="2">
        <v>0.8</v>
      </c>
      <c r="Q14" s="2">
        <v>1</v>
      </c>
    </row>
    <row r="15" spans="1:19" x14ac:dyDescent="0.25">
      <c r="A15" s="4" t="s">
        <v>14</v>
      </c>
      <c r="B15" s="4">
        <v>1.5</v>
      </c>
      <c r="G15" s="2" t="s">
        <v>7</v>
      </c>
      <c r="H15" s="2">
        <v>0.8</v>
      </c>
      <c r="I15" s="2">
        <v>0.8</v>
      </c>
      <c r="J15" s="2">
        <v>0.8</v>
      </c>
      <c r="K15" s="2">
        <v>1</v>
      </c>
      <c r="M15" s="2" t="s">
        <v>7</v>
      </c>
      <c r="N15" s="2">
        <v>1</v>
      </c>
      <c r="O15" s="2">
        <v>0.8</v>
      </c>
      <c r="P15" s="2">
        <v>0.8</v>
      </c>
      <c r="Q15" s="2">
        <v>1</v>
      </c>
    </row>
    <row r="16" spans="1:19" x14ac:dyDescent="0.25">
      <c r="A16" s="4" t="s">
        <v>15</v>
      </c>
      <c r="B16" s="4">
        <v>2.25</v>
      </c>
      <c r="G16" s="2" t="s">
        <v>5</v>
      </c>
      <c r="H16" s="2">
        <v>0.8</v>
      </c>
      <c r="I16" s="2">
        <v>1</v>
      </c>
      <c r="J16" s="2">
        <v>0.8</v>
      </c>
      <c r="K16" s="2">
        <v>1</v>
      </c>
      <c r="M16" s="23" t="s">
        <v>66</v>
      </c>
      <c r="N16" s="23">
        <v>0.8</v>
      </c>
      <c r="O16" s="23">
        <v>0.8</v>
      </c>
      <c r="P16" s="23">
        <v>0</v>
      </c>
      <c r="Q16" s="23">
        <v>1</v>
      </c>
    </row>
    <row r="17" spans="7:17" x14ac:dyDescent="0.25">
      <c r="G17" s="2" t="s">
        <v>8</v>
      </c>
      <c r="H17" s="2">
        <v>0.8</v>
      </c>
      <c r="I17" s="2">
        <v>0.8</v>
      </c>
      <c r="J17" s="2">
        <v>0.8</v>
      </c>
      <c r="K17" s="2">
        <v>1</v>
      </c>
      <c r="M17" s="2" t="s">
        <v>5</v>
      </c>
      <c r="N17" s="2">
        <v>1</v>
      </c>
      <c r="O17" s="2">
        <v>1</v>
      </c>
      <c r="P17" s="2">
        <v>0.8</v>
      </c>
      <c r="Q17" s="2">
        <v>1</v>
      </c>
    </row>
    <row r="18" spans="7:17" x14ac:dyDescent="0.25">
      <c r="G18" s="2" t="s">
        <v>65</v>
      </c>
      <c r="H18" s="2">
        <v>0.8</v>
      </c>
      <c r="I18" s="2">
        <v>0.8</v>
      </c>
      <c r="J18" s="2">
        <v>0.8</v>
      </c>
      <c r="K18" s="2">
        <v>1</v>
      </c>
      <c r="M18" s="2" t="s">
        <v>8</v>
      </c>
      <c r="N18" s="2">
        <v>1</v>
      </c>
      <c r="O18" s="2">
        <v>0.8</v>
      </c>
      <c r="P18" s="2">
        <v>0.8</v>
      </c>
      <c r="Q18" s="2">
        <v>1</v>
      </c>
    </row>
    <row r="19" spans="7:17" x14ac:dyDescent="0.25">
      <c r="M19" s="2" t="s">
        <v>65</v>
      </c>
      <c r="N19" s="2">
        <v>1</v>
      </c>
      <c r="O19" s="2">
        <v>0.8</v>
      </c>
      <c r="P19" s="2">
        <v>0.8</v>
      </c>
      <c r="Q19" s="2">
        <v>1</v>
      </c>
    </row>
    <row r="22" spans="7:17" x14ac:dyDescent="0.25">
      <c r="G22" s="3" t="s">
        <v>67</v>
      </c>
      <c r="M22" s="3" t="s">
        <v>67</v>
      </c>
    </row>
    <row r="27" spans="7:17" x14ac:dyDescent="0.25">
      <c r="G27" s="3" t="s">
        <v>68</v>
      </c>
    </row>
  </sheetData>
  <sortState xmlns:xlrd2="http://schemas.microsoft.com/office/spreadsheetml/2017/richdata2" ref="M3:Q19">
    <sortCondition ref="M3"/>
  </sortState>
  <mergeCells count="6">
    <mergeCell ref="A13:B13"/>
    <mergeCell ref="G1:K1"/>
    <mergeCell ref="M1:Q1"/>
    <mergeCell ref="D1:E1"/>
    <mergeCell ref="D7:E7"/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Notas</vt:lpstr>
      <vt:lpstr>Valores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Patick</dc:creator>
  <cp:lastModifiedBy>evandro salles</cp:lastModifiedBy>
  <cp:lastPrinted>2016-10-03T12:18:56Z</cp:lastPrinted>
  <dcterms:created xsi:type="dcterms:W3CDTF">2016-09-26T13:19:39Z</dcterms:created>
  <dcterms:modified xsi:type="dcterms:W3CDTF">2020-02-17T14:08:15Z</dcterms:modified>
</cp:coreProperties>
</file>